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9'!$A$1:$G$33</definedName>
  </definedNames>
  <calcPr fullCalcOnLoad="1"/>
</workbook>
</file>

<file path=xl/sharedStrings.xml><?xml version="1.0" encoding="utf-8"?>
<sst xmlns="http://schemas.openxmlformats.org/spreadsheetml/2006/main" count="73" uniqueCount="73">
  <si>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</si>
  <si>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</si>
  <si>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</si>
  <si>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</si>
  <si>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</si>
  <si>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</si>
  <si>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</si>
  <si>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</si>
  <si>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</si>
  <si>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</si>
  <si>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</si>
  <si>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</si>
  <si>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</si>
  <si>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</si>
  <si>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</si>
  <si>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</si>
  <si>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</si>
  <si>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</si>
  <si>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</si>
  <si>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</si>
  <si>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</si>
  <si>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</si>
  <si>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</si>
  <si>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</si>
  <si>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</si>
  <si>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</si>
  <si>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</si>
  <si>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</si>
  <si>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</si>
  <si>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</si>
  <si>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</si>
  <si>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</si>
  <si>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</si>
  <si>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</si>
  <si>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</si>
  <si>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</si>
  <si>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</si>
  <si>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</si>
  <si>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</si>
  <si>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</si>
  <si>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</si>
  <si>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</si>
  <si>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</si>
  <si>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</si>
  <si>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</si>
  <si>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</si>
  <si>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</si>
  <si>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</si>
  <si>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</si>
  <si>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</si>
  <si>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</si>
  <si>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</si>
  <si>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</si>
  <si>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</si>
  <si>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</si>
  <si>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</si>
  <si>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</si>
  <si>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</si>
  <si>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</si>
  <si>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</si>
  <si>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</si>
  <si>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</si>
  <si>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</si>
  <si>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</si>
  <si>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</si>
  <si>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</si>
  <si>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</si>
  <si>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</si>
  <si>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2.7</t>
  </si>
  <si>
    <t>Забезпечення екологічно безпечного збирання, перевезення, видалення та утилізація відходів (ліквідація стихійних сміттєзвалищ) на ділянках прибрежно-захисної смуги р. Дніпро, не наданих у користування в межах м. Черкаси (за рахунок субвенції з обласного бюджету)</t>
  </si>
  <si>
    <t>2.8</t>
  </si>
  <si>
    <t>Рекультивація території полігону твердих побутових відходів</t>
  </si>
  <si>
    <t>Профінансовано станом на 13.10.2016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</si>
</sst>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4" fontId="35" fillId="0" borderId="10" xfId="80" applyNumberFormat="1" applyFont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90" zoomScaleNormal="90" zoomScalePageLayoutView="0" workbookViewId="0" topLeftCell="A1">
      <selection activeCell="I10" sqref="I10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3.8515625" style="1" customWidth="1"/>
    <col min="8" max="16384" width="9.140625" style="1" customWidth="1"/>
  </cols>
  <sheetData>
    <row r="1" spans="1:7" ht="26.25" customHeight="1">
      <c r="A1" s="51" t="s">
        <v>23</v>
      </c>
      <c r="B1" s="51"/>
      <c r="C1" s="51"/>
      <c r="D1" s="51"/>
      <c r="E1" s="51"/>
      <c r="F1" s="51"/>
      <c r="G1" s="51"/>
    </row>
    <row r="2" spans="1:7" ht="51" customHeight="1">
      <c r="A2" s="52" t="s">
        <v>24</v>
      </c>
      <c r="B2" s="52"/>
      <c r="C2" s="52"/>
      <c r="D2" s="52"/>
      <c r="E2" s="52"/>
      <c r="F2" s="52"/>
      <c r="G2" s="52"/>
    </row>
    <row r="3" spans="3:6" ht="0.75" customHeight="1">
      <c r="C3" s="6"/>
      <c r="E3" s="5"/>
      <c r="F3" s="7"/>
    </row>
    <row r="4" spans="1:7" ht="47.25" customHeight="1">
      <c r="A4" s="54" t="s">
        <v>0</v>
      </c>
      <c r="B4" s="56" t="s">
        <v>1</v>
      </c>
      <c r="C4" s="57" t="s">
        <v>25</v>
      </c>
      <c r="D4" s="58" t="s">
        <v>2</v>
      </c>
      <c r="E4" s="59" t="s">
        <v>26</v>
      </c>
      <c r="F4" s="60" t="s">
        <v>72</v>
      </c>
      <c r="G4" s="53" t="s">
        <v>58</v>
      </c>
    </row>
    <row r="5" spans="1:7" s="7" customFormat="1" ht="3.75" customHeight="1">
      <c r="A5" s="55"/>
      <c r="B5" s="56"/>
      <c r="C5" s="57"/>
      <c r="D5" s="58"/>
      <c r="E5" s="59"/>
      <c r="F5" s="60"/>
      <c r="G5" s="53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SUM(E8:E15)</f>
        <v>7281000</v>
      </c>
      <c r="F7" s="32">
        <f>SUM(F8:F14)</f>
        <v>4783790.5</v>
      </c>
      <c r="G7" s="33">
        <f>F7/E7*100</f>
        <v>65.70238291443484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8308.26+8362.8+8544.6+8362.7+7272+7953.75+7544.7+6762.96</f>
        <v>63111.77</v>
      </c>
      <c r="G8" s="35">
        <f aca="true" t="shared" si="0" ref="G8:G33">F8/E8*100</f>
        <v>70.12418888888888</v>
      </c>
    </row>
    <row r="9" spans="1:7" ht="33.75" customHeight="1">
      <c r="A9" s="15" t="s">
        <v>7</v>
      </c>
      <c r="B9" s="16"/>
      <c r="C9" s="17" t="s">
        <v>57</v>
      </c>
      <c r="D9" s="34"/>
      <c r="E9" s="45">
        <v>198500</v>
      </c>
      <c r="F9" s="34">
        <f>91230+5642</f>
        <v>96872</v>
      </c>
      <c r="G9" s="35">
        <f t="shared" si="0"/>
        <v>48.80201511335013</v>
      </c>
    </row>
    <row r="10" spans="1:7" ht="52.5" customHeight="1">
      <c r="A10" s="15" t="s">
        <v>22</v>
      </c>
      <c r="B10" s="16"/>
      <c r="C10" s="17" t="s">
        <v>60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127780+53750+152000+96650+231950+24400+79200+52350+19170+156160+23040+109500+35900+165430+333655+192249+78532.7+23450+190800+74050+78532.7+94500+68100+58630+45676+78533.65+97800+78533.65+56930+6100+40000+54900+68700+78533.65+192370+15000+97510+63000+98000+156450+37730</f>
        <v>3785546.35</v>
      </c>
      <c r="G10" s="35">
        <f t="shared" si="0"/>
        <v>67.0008203539823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29850+69650+55800+27900+27900+27900</f>
        <v>239000</v>
      </c>
      <c r="G12" s="35">
        <f t="shared" si="0"/>
        <v>79.66666666666666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>
        <f>14465.5+36337+54523+97342.3+84913.2+18106.2</f>
        <v>305687.2</v>
      </c>
      <c r="G13" s="35">
        <f t="shared" si="0"/>
        <v>99.99581288845275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300000+400000+441300-400000-100000</f>
        <v>641300</v>
      </c>
      <c r="F14" s="34">
        <f>89789.47+118027.56+40308.15</f>
        <v>248125.18</v>
      </c>
      <c r="G14" s="35">
        <f t="shared" si="0"/>
        <v>38.69096834554811</v>
      </c>
    </row>
    <row r="15" spans="1:7" ht="15">
      <c r="A15" s="15" t="s">
        <v>39</v>
      </c>
      <c r="B15" s="16"/>
      <c r="C15" s="18" t="s">
        <v>62</v>
      </c>
      <c r="D15" s="34"/>
      <c r="E15" s="38">
        <v>50000</v>
      </c>
      <c r="F15" s="34"/>
      <c r="G15" s="35">
        <f t="shared" si="0"/>
        <v>0</v>
      </c>
    </row>
    <row r="16" spans="1:7" ht="15">
      <c r="A16" s="19" t="s">
        <v>40</v>
      </c>
      <c r="B16" s="20"/>
      <c r="C16" s="21" t="s">
        <v>9</v>
      </c>
      <c r="D16" s="31"/>
      <c r="E16" s="32">
        <f>SUM(E17:E24)</f>
        <v>2010000</v>
      </c>
      <c r="F16" s="32">
        <f>SUM(F17:F24)</f>
        <v>870541.96</v>
      </c>
      <c r="G16" s="33">
        <f t="shared" si="0"/>
        <v>43.31054527363184</v>
      </c>
    </row>
    <row r="17" spans="1:7" ht="18" customHeight="1">
      <c r="A17" s="15" t="s">
        <v>10</v>
      </c>
      <c r="B17" s="16" t="s">
        <v>41</v>
      </c>
      <c r="C17" s="17" t="s">
        <v>42</v>
      </c>
      <c r="D17" s="34"/>
      <c r="E17" s="38">
        <v>200000</v>
      </c>
      <c r="F17" s="34">
        <f>49910+149576</f>
        <v>199486</v>
      </c>
      <c r="G17" s="35">
        <f t="shared" si="0"/>
        <v>99.74300000000001</v>
      </c>
    </row>
    <row r="18" spans="1:7" ht="15">
      <c r="A18" s="15" t="s">
        <v>12</v>
      </c>
      <c r="B18" s="16" t="s">
        <v>43</v>
      </c>
      <c r="C18" s="17" t="s">
        <v>11</v>
      </c>
      <c r="D18" s="34"/>
      <c r="E18" s="38">
        <v>250000</v>
      </c>
      <c r="F18" s="34">
        <f>35600+48950</f>
        <v>84550</v>
      </c>
      <c r="G18" s="35">
        <f t="shared" si="0"/>
        <v>33.82</v>
      </c>
    </row>
    <row r="19" spans="1:7" ht="15">
      <c r="A19" s="15" t="s">
        <v>13</v>
      </c>
      <c r="B19" s="16" t="s">
        <v>44</v>
      </c>
      <c r="C19" s="17" t="s">
        <v>45</v>
      </c>
      <c r="D19" s="34"/>
      <c r="E19" s="45">
        <f>400000+420000</f>
        <v>820000</v>
      </c>
      <c r="F19" s="34">
        <f>31325+32520+23800+11900+18700+20400+11900+138620.16+34000+217306.8+28900</f>
        <v>569371.96</v>
      </c>
      <c r="G19" s="35">
        <f t="shared" si="0"/>
        <v>69.43560487804878</v>
      </c>
    </row>
    <row r="20" spans="1:7" ht="21.75" customHeight="1">
      <c r="A20" s="15" t="s">
        <v>14</v>
      </c>
      <c r="B20" s="16" t="s">
        <v>46</v>
      </c>
      <c r="C20" s="17" t="s">
        <v>59</v>
      </c>
      <c r="D20" s="34"/>
      <c r="E20" s="45">
        <v>90000</v>
      </c>
      <c r="F20" s="40"/>
      <c r="G20" s="35">
        <f t="shared" si="0"/>
        <v>0</v>
      </c>
    </row>
    <row r="21" spans="1:7" ht="48.75" customHeight="1">
      <c r="A21" s="15" t="s">
        <v>63</v>
      </c>
      <c r="B21" s="16"/>
      <c r="C21" s="17" t="s">
        <v>67</v>
      </c>
      <c r="D21" s="34"/>
      <c r="E21" s="45">
        <v>50000</v>
      </c>
      <c r="F21" s="34">
        <v>17134</v>
      </c>
      <c r="G21" s="35">
        <f t="shared" si="0"/>
        <v>34.268</v>
      </c>
    </row>
    <row r="22" spans="1:7" ht="48.75" customHeight="1">
      <c r="A22" s="15" t="s">
        <v>64</v>
      </c>
      <c r="B22" s="16"/>
      <c r="C22" s="17" t="s">
        <v>65</v>
      </c>
      <c r="D22" s="34"/>
      <c r="E22" s="45">
        <v>50000</v>
      </c>
      <c r="F22" s="40"/>
      <c r="G22" s="35">
        <f>F22/E22*100</f>
        <v>0</v>
      </c>
    </row>
    <row r="23" spans="1:7" ht="48.75" customHeight="1">
      <c r="A23" s="15" t="s">
        <v>68</v>
      </c>
      <c r="B23" s="46"/>
      <c r="C23" s="17" t="s">
        <v>69</v>
      </c>
      <c r="D23" s="46"/>
      <c r="E23" s="50">
        <v>50000</v>
      </c>
      <c r="F23" s="46"/>
      <c r="G23" s="35">
        <f>F23/E23*100</f>
        <v>0</v>
      </c>
    </row>
    <row r="24" spans="1:7" ht="24" customHeight="1">
      <c r="A24" s="15" t="s">
        <v>70</v>
      </c>
      <c r="B24" s="16"/>
      <c r="C24" s="17" t="s">
        <v>71</v>
      </c>
      <c r="D24" s="34"/>
      <c r="E24" s="45">
        <v>500000</v>
      </c>
      <c r="F24" s="40"/>
      <c r="G24" s="35">
        <f>F24/E24*100</f>
        <v>0</v>
      </c>
    </row>
    <row r="25" spans="1:7" ht="18.75" customHeight="1">
      <c r="A25" s="19" t="s">
        <v>47</v>
      </c>
      <c r="B25" s="20"/>
      <c r="C25" s="22" t="s">
        <v>21</v>
      </c>
      <c r="D25" s="31"/>
      <c r="E25" s="32">
        <f>SUM(E26:E28)</f>
        <v>80000</v>
      </c>
      <c r="F25" s="32">
        <f>SUM(F26:F28)</f>
        <v>35000</v>
      </c>
      <c r="G25" s="33">
        <f t="shared" si="0"/>
        <v>43.75</v>
      </c>
    </row>
    <row r="26" spans="1:7" ht="30.75">
      <c r="A26" s="23" t="s">
        <v>15</v>
      </c>
      <c r="B26" s="16"/>
      <c r="C26" s="17" t="s">
        <v>48</v>
      </c>
      <c r="D26" s="34"/>
      <c r="E26" s="45">
        <v>40000</v>
      </c>
      <c r="F26" s="34">
        <f>15000</f>
        <v>15000</v>
      </c>
      <c r="G26" s="35">
        <f t="shared" si="0"/>
        <v>37.5</v>
      </c>
    </row>
    <row r="27" spans="1:7" ht="19.5" customHeight="1">
      <c r="A27" s="23" t="s">
        <v>16</v>
      </c>
      <c r="B27" s="16"/>
      <c r="C27" s="17" t="s">
        <v>49</v>
      </c>
      <c r="D27" s="34"/>
      <c r="E27" s="45">
        <v>20000</v>
      </c>
      <c r="F27" s="34">
        <v>20000</v>
      </c>
      <c r="G27" s="35">
        <f t="shared" si="0"/>
        <v>100</v>
      </c>
    </row>
    <row r="28" spans="1:7" ht="31.5" customHeight="1">
      <c r="A28" s="23" t="s">
        <v>17</v>
      </c>
      <c r="B28" s="16"/>
      <c r="C28" s="17" t="s">
        <v>50</v>
      </c>
      <c r="D28" s="34"/>
      <c r="E28" s="45">
        <v>20000</v>
      </c>
      <c r="F28" s="34"/>
      <c r="G28" s="35">
        <f t="shared" si="0"/>
        <v>0</v>
      </c>
    </row>
    <row r="29" spans="1:7" ht="15">
      <c r="A29" s="19" t="s">
        <v>51</v>
      </c>
      <c r="B29" s="20"/>
      <c r="C29" s="21" t="s">
        <v>18</v>
      </c>
      <c r="D29" s="31"/>
      <c r="E29" s="32">
        <f>SUM(E30:E32)</f>
        <v>4511096.640000001</v>
      </c>
      <c r="F29" s="32">
        <f>SUM(F30:F32)</f>
        <v>2541389.5</v>
      </c>
      <c r="G29" s="33">
        <f t="shared" si="0"/>
        <v>56.33640116386422</v>
      </c>
    </row>
    <row r="30" spans="1:7" ht="15">
      <c r="A30" s="15" t="s">
        <v>19</v>
      </c>
      <c r="B30" s="16" t="s">
        <v>52</v>
      </c>
      <c r="C30" s="17" t="s">
        <v>53</v>
      </c>
      <c r="D30" s="34"/>
      <c r="E30" s="38">
        <v>50000</v>
      </c>
      <c r="F30" s="34"/>
      <c r="G30" s="35">
        <f t="shared" si="0"/>
        <v>0</v>
      </c>
    </row>
    <row r="31" spans="1:7" ht="35.25" customHeight="1">
      <c r="A31" s="44" t="s">
        <v>20</v>
      </c>
      <c r="B31" s="24" t="s">
        <v>54</v>
      </c>
      <c r="C31" s="17" t="s">
        <v>55</v>
      </c>
      <c r="D31" s="16"/>
      <c r="E31" s="38">
        <f>300000-20000</f>
        <v>280000</v>
      </c>
      <c r="F31" s="34"/>
      <c r="G31" s="35">
        <f t="shared" si="0"/>
        <v>0</v>
      </c>
    </row>
    <row r="32" spans="1:7" ht="23.25" customHeight="1">
      <c r="A32" s="44" t="s">
        <v>61</v>
      </c>
      <c r="B32" s="24"/>
      <c r="C32" s="48" t="s">
        <v>66</v>
      </c>
      <c r="D32" s="46"/>
      <c r="E32" s="47">
        <v>4181096.64</v>
      </c>
      <c r="F32" s="49">
        <f>719913.6+286153.8+38001.6+12510.66+359013.88+125281.2+37893+27760+98744.36+68249.6+256635.6+47756.4+29890+210228+107425.8+115932</f>
        <v>2541389.5</v>
      </c>
      <c r="G32" s="35">
        <f t="shared" si="0"/>
        <v>60.782845239377195</v>
      </c>
    </row>
    <row r="33" spans="1:7" ht="15">
      <c r="A33" s="25"/>
      <c r="B33" s="26"/>
      <c r="C33" s="27" t="s">
        <v>56</v>
      </c>
      <c r="D33" s="41"/>
      <c r="E33" s="42">
        <f>SUM(E25+E29+E16+E7)</f>
        <v>13882096.64</v>
      </c>
      <c r="F33" s="39">
        <f>F7+F16+F25+F29</f>
        <v>8230721.96</v>
      </c>
      <c r="G33" s="43">
        <f t="shared" si="0"/>
        <v>59.290193502067424</v>
      </c>
    </row>
    <row r="34" spans="1:7" ht="18">
      <c r="A34" s="4"/>
      <c r="B34" s="2"/>
      <c r="C34" s="8"/>
      <c r="D34" s="9"/>
      <c r="E34" s="10"/>
      <c r="F34" s="2"/>
      <c r="G34" s="2"/>
    </row>
    <row r="35" spans="1:7" ht="18">
      <c r="A35" s="2"/>
      <c r="B35" s="11"/>
      <c r="C35" s="12"/>
      <c r="D35" s="11"/>
      <c r="E35" s="13"/>
      <c r="F35" s="11"/>
      <c r="G35" s="2"/>
    </row>
    <row r="36" spans="1:7" ht="18">
      <c r="A36" s="2"/>
      <c r="B36" s="2"/>
      <c r="C36" s="2"/>
      <c r="D36" s="2"/>
      <c r="E36" s="14"/>
      <c r="F36" s="2"/>
      <c r="G36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2016-10-03T11:49:08Z</cp:lastPrinted>
  <dcterms:created xsi:type="dcterms:W3CDTF">1996-10-08T23:32:33Z</dcterms:created>
  <dcterms:modified xsi:type="dcterms:W3CDTF">2016-10-13T11:33:33Z</dcterms:modified>
  <cp:category/>
  <cp:version/>
  <cp:contentType/>
  <cp:contentStatus/>
</cp:coreProperties>
</file>